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068" windowHeight="6396" tabRatio="702" activeTab="0"/>
  </bookViews>
  <sheets>
    <sheet name="LÍQUIDOS DE GAS NATURAL" sheetId="1" r:id="rId1"/>
  </sheets>
  <definedNames>
    <definedName name="_xlnm.Print_Area" localSheetId="0">'LÍQUIDOS DE GAS NATURAL'!$D$4:$IT$77</definedName>
  </definedNames>
  <calcPr fullCalcOnLoad="1"/>
</workbook>
</file>

<file path=xl/sharedStrings.xml><?xml version="1.0" encoding="utf-8"?>
<sst xmlns="http://schemas.openxmlformats.org/spreadsheetml/2006/main" count="271" uniqueCount="51">
  <si>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</si>
  <si>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</si>
  <si>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</si>
  <si>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</si>
  <si>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</si>
  <si>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</si>
  <si>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</si>
  <si>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</si>
  <si>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</si>
  <si>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</si>
  <si>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</si>
  <si>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</si>
  <si>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</si>
  <si>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</si>
  <si>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</si>
  <si>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</si>
  <si>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</si>
  <si>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</si>
  <si>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</si>
  <si>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</si>
  <si>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</si>
  <si>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</si>
  <si>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</si>
  <si>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</si>
  <si>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</si>
  <si>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</si>
  <si>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</si>
  <si>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</si>
  <si>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</si>
  <si>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</si>
  <si>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</si>
  <si>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</si>
  <si>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</si>
  <si>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</si>
  <si>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</si>
  <si>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</si>
  <si>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</si>
  <si>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</si>
  <si>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</si>
  <si>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</si>
  <si>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</si>
  <si>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</si>
  <si>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</si>
  <si>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</si>
  <si>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</si>
  <si>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</si>
  <si>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</si>
  <si>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</si>
  <si>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</si>
  <si>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OCT 20 -SET 20</t>
  </si>
  <si>
    <t>OCTUBRE 2020</t>
  </si>
</sst>
</file>

<file path=xl/styles.xml><?xml version="1.0" encoding="utf-8"?>
<styleSheet xmlns="http://schemas.openxmlformats.org/spreadsheetml/2006/main">
  <numFmts count="4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_-* #,##0.00\ _S_/_._-;\-* #,##0.00\ _S_/_._-;_-* &quot;-&quot;??\ _S_/_._-;_-@_-"/>
    <numFmt numFmtId="193" formatCode="#,##0.0"/>
    <numFmt numFmtId="194" formatCode="#,##0.0000"/>
    <numFmt numFmtId="195" formatCode="#,##0.00000"/>
    <numFmt numFmtId="196" formatCode="_-* #,##0.000\ _S_/_._-;\-* #,##0.000\ _S_/_._-;_-* &quot;-&quot;??\ _S_/_._-;_-@_-"/>
    <numFmt numFmtId="197" formatCode="_-* #,##0.0\ _S_/_._-;\-* #,##0.0\ _S_/_._-;_-* &quot;-&quot;??\ _S_/_._-;_-@_-"/>
    <numFmt numFmtId="198" formatCode="_-* #,##0\ _S_/_._-;\-* #,##0\ _S_/_._-;_-* &quot;-&quot;??\ _S_/_._-;_-@_-"/>
    <numFmt numFmtId="199" formatCode="_-* #,##0.0000\ _S_/_._-;\-* #,##0.0000\ _S_/_._-;_-* &quot;-&quot;??\ _S_/_._-;_-@_-"/>
    <numFmt numFmtId="200" formatCode="_(* #,##0.000_);_(* \(#,##0.000\);_(* &quot;-&quot;???_);_(@_)"/>
    <numFmt numFmtId="201" formatCode="#,##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Arial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9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3" fontId="22" fillId="33" borderId="0" xfId="0" applyNumberFormat="1" applyFont="1" applyFill="1" applyAlignment="1">
      <alignment/>
    </xf>
    <xf numFmtId="17" fontId="22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2" fontId="22" fillId="33" borderId="0" xfId="0" applyNumberFormat="1" applyFont="1" applyFill="1" applyBorder="1" applyAlignment="1">
      <alignment horizontal="center" vertical="center"/>
    </xf>
    <xf numFmtId="2" fontId="22" fillId="33" borderId="0" xfId="0" applyNumberFormat="1" applyFont="1" applyFill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/>
    </xf>
    <xf numFmtId="4" fontId="23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 horizontal="center"/>
    </xf>
    <xf numFmtId="193" fontId="23" fillId="33" borderId="0" xfId="0" applyNumberFormat="1" applyFont="1" applyFill="1" applyAlignment="1">
      <alignment/>
    </xf>
    <xf numFmtId="3" fontId="23" fillId="33" borderId="0" xfId="0" applyNumberFormat="1" applyFont="1" applyFill="1" applyAlignment="1">
      <alignment/>
    </xf>
    <xf numFmtId="195" fontId="23" fillId="33" borderId="0" xfId="0" applyNumberFormat="1" applyFont="1" applyFill="1" applyAlignment="1">
      <alignment/>
    </xf>
    <xf numFmtId="49" fontId="22" fillId="33" borderId="0" xfId="0" applyNumberFormat="1" applyFont="1" applyFill="1" applyAlignment="1">
      <alignment/>
    </xf>
    <xf numFmtId="199" fontId="22" fillId="33" borderId="0" xfId="47" applyNumberFormat="1" applyFont="1" applyFill="1" applyAlignment="1">
      <alignment/>
    </xf>
    <xf numFmtId="198" fontId="22" fillId="33" borderId="0" xfId="47" applyNumberFormat="1" applyFont="1" applyFill="1" applyAlignment="1">
      <alignment/>
    </xf>
    <xf numFmtId="197" fontId="22" fillId="33" borderId="0" xfId="47" applyNumberFormat="1" applyFont="1" applyFill="1" applyAlignment="1">
      <alignment/>
    </xf>
    <xf numFmtId="196" fontId="22" fillId="33" borderId="0" xfId="47" applyNumberFormat="1" applyFont="1" applyFill="1" applyAlignment="1">
      <alignment/>
    </xf>
    <xf numFmtId="196" fontId="26" fillId="33" borderId="0" xfId="47" applyNumberFormat="1" applyFont="1" applyFill="1" applyAlignment="1">
      <alignment/>
    </xf>
    <xf numFmtId="194" fontId="26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3" fontId="26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4" fontId="26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2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17" fontId="22" fillId="33" borderId="0" xfId="0" applyNumberFormat="1" applyFont="1" applyFill="1" applyAlignment="1">
      <alignment/>
    </xf>
    <xf numFmtId="17" fontId="28" fillId="33" borderId="0" xfId="0" applyNumberFormat="1" applyFont="1" applyFill="1" applyAlignment="1">
      <alignment/>
    </xf>
    <xf numFmtId="14" fontId="22" fillId="33" borderId="0" xfId="0" applyNumberFormat="1" applyFont="1" applyFill="1" applyAlignment="1">
      <alignment/>
    </xf>
    <xf numFmtId="2" fontId="26" fillId="0" borderId="11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17" fontId="26" fillId="33" borderId="0" xfId="0" applyNumberFormat="1" applyFont="1" applyFill="1" applyBorder="1" applyAlignment="1">
      <alignment horizontal="center"/>
    </xf>
    <xf numFmtId="2" fontId="26" fillId="33" borderId="0" xfId="0" applyNumberFormat="1" applyFont="1" applyFill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3" fontId="29" fillId="33" borderId="0" xfId="0" applyNumberFormat="1" applyFont="1" applyFill="1" applyAlignment="1" quotePrefix="1">
      <alignment horizontal="center"/>
    </xf>
    <xf numFmtId="17" fontId="26" fillId="33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 wrapText="1"/>
    </xf>
    <xf numFmtId="2" fontId="26" fillId="35" borderId="11" xfId="0" applyNumberFormat="1" applyFont="1" applyFill="1" applyBorder="1" applyAlignment="1">
      <alignment horizontal="center" vertical="center"/>
    </xf>
    <xf numFmtId="3" fontId="26" fillId="35" borderId="10" xfId="0" applyNumberFormat="1" applyFont="1" applyFill="1" applyBorder="1" applyAlignment="1">
      <alignment horizontal="center" vertical="center"/>
    </xf>
    <xf numFmtId="0" fontId="23" fillId="1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2" fontId="26" fillId="36" borderId="10" xfId="0" applyNumberFormat="1" applyFont="1" applyFill="1" applyBorder="1" applyAlignment="1">
      <alignment horizontal="left" vertical="center"/>
    </xf>
    <xf numFmtId="2" fontId="26" fillId="36" borderId="10" xfId="0" applyNumberFormat="1" applyFont="1" applyFill="1" applyBorder="1" applyAlignment="1">
      <alignment horizontal="center" vertical="center"/>
    </xf>
    <xf numFmtId="3" fontId="26" fillId="36" borderId="10" xfId="0" applyNumberFormat="1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left" vertical="center"/>
    </xf>
    <xf numFmtId="3" fontId="23" fillId="33" borderId="0" xfId="0" applyNumberFormat="1" applyFont="1" applyFill="1" applyBorder="1" applyAlignment="1">
      <alignment vertical="center"/>
    </xf>
    <xf numFmtId="2" fontId="26" fillId="33" borderId="0" xfId="0" applyNumberFormat="1" applyFont="1" applyFill="1" applyBorder="1" applyAlignment="1">
      <alignment horizontal="center"/>
    </xf>
    <xf numFmtId="2" fontId="22" fillId="0" borderId="12" xfId="0" applyNumberFormat="1" applyFont="1" applyBorder="1" applyAlignment="1">
      <alignment horizontal="center" vertical="center"/>
    </xf>
    <xf numFmtId="2" fontId="23" fillId="13" borderId="12" xfId="0" applyNumberFormat="1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3" fontId="23" fillId="12" borderId="13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2" fontId="26" fillId="35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left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7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1" fontId="53" fillId="34" borderId="14" xfId="0" applyNumberFormat="1" applyFont="1" applyFill="1" applyBorder="1" applyAlignment="1">
      <alignment vertical="center" wrapText="1"/>
    </xf>
    <xf numFmtId="1" fontId="53" fillId="34" borderId="15" xfId="0" applyNumberFormat="1" applyFont="1" applyFill="1" applyBorder="1" applyAlignment="1">
      <alignment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3" fillId="33" borderId="16" xfId="0" applyNumberFormat="1" applyFont="1" applyFill="1" applyBorder="1" applyAlignment="1">
      <alignment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3" fontId="31" fillId="34" borderId="10" xfId="0" applyNumberFormat="1" applyFont="1" applyFill="1" applyBorder="1" applyAlignment="1">
      <alignment horizontal="center" vertical="center" wrapText="1"/>
    </xf>
    <xf numFmtId="3" fontId="31" fillId="34" borderId="13" xfId="0" applyNumberFormat="1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49" fontId="33" fillId="33" borderId="0" xfId="0" applyNumberFormat="1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/>
    </xf>
    <xf numFmtId="0" fontId="31" fillId="34" borderId="14" xfId="0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left" vertical="center"/>
    </xf>
    <xf numFmtId="3" fontId="26" fillId="38" borderId="10" xfId="0" applyNumberFormat="1" applyFont="1" applyFill="1" applyBorder="1" applyAlignment="1">
      <alignment horizontal="center" vertical="center"/>
    </xf>
    <xf numFmtId="3" fontId="26" fillId="37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/>
    </xf>
    <xf numFmtId="1" fontId="54" fillId="34" borderId="14" xfId="0" applyNumberFormat="1" applyFont="1" applyFill="1" applyBorder="1" applyAlignment="1">
      <alignment horizontal="center" vertical="center" wrapText="1"/>
    </xf>
    <xf numFmtId="1" fontId="54" fillId="34" borderId="15" xfId="0" applyNumberFormat="1" applyFont="1" applyFill="1" applyBorder="1" applyAlignment="1">
      <alignment horizontal="center" vertical="center" wrapText="1"/>
    </xf>
    <xf numFmtId="1" fontId="54" fillId="34" borderId="11" xfId="0" applyNumberFormat="1" applyFont="1" applyFill="1" applyBorder="1" applyAlignment="1">
      <alignment horizontal="center" vertical="center" wrapText="1"/>
    </xf>
    <xf numFmtId="3" fontId="26" fillId="39" borderId="10" xfId="0" applyNumberFormat="1" applyFont="1" applyFill="1" applyBorder="1" applyAlignment="1">
      <alignment horizontal="center" vertical="center"/>
    </xf>
    <xf numFmtId="3" fontId="26" fillId="4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2" fontId="26" fillId="35" borderId="10" xfId="0" applyNumberFormat="1" applyFont="1" applyFill="1" applyBorder="1" applyAlignment="1">
      <alignment horizontal="center" vertical="center"/>
    </xf>
    <xf numFmtId="3" fontId="26" fillId="41" borderId="14" xfId="0" applyNumberFormat="1" applyFont="1" applyFill="1" applyBorder="1" applyAlignment="1">
      <alignment horizontal="center" vertical="center"/>
    </xf>
    <xf numFmtId="3" fontId="26" fillId="41" borderId="15" xfId="0" applyNumberFormat="1" applyFont="1" applyFill="1" applyBorder="1" applyAlignment="1">
      <alignment horizontal="center" vertical="center"/>
    </xf>
    <xf numFmtId="3" fontId="26" fillId="41" borderId="11" xfId="0" applyNumberFormat="1" applyFont="1" applyFill="1" applyBorder="1" applyAlignment="1">
      <alignment horizontal="center" vertical="center"/>
    </xf>
    <xf numFmtId="3" fontId="26" fillId="41" borderId="10" xfId="0" applyNumberFormat="1" applyFont="1" applyFill="1" applyBorder="1" applyAlignment="1">
      <alignment horizontal="center" vertical="center"/>
    </xf>
    <xf numFmtId="3" fontId="26" fillId="42" borderId="10" xfId="0" applyNumberFormat="1" applyFont="1" applyFill="1" applyBorder="1" applyAlignment="1">
      <alignment horizontal="center" vertical="center"/>
    </xf>
    <xf numFmtId="3" fontId="26" fillId="43" borderId="10" xfId="0" applyNumberFormat="1" applyFont="1" applyFill="1" applyBorder="1" applyAlignment="1">
      <alignment horizontal="center" vertical="center"/>
    </xf>
    <xf numFmtId="1" fontId="54" fillId="34" borderId="10" xfId="0" applyNumberFormat="1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3" fontId="26" fillId="44" borderId="10" xfId="0" applyNumberFormat="1" applyFont="1" applyFill="1" applyBorder="1" applyAlignment="1">
      <alignment horizontal="center" vertical="center"/>
    </xf>
    <xf numFmtId="3" fontId="26" fillId="45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1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PROMEDIO FISCALIZADA DE LÍQUIDOS DE GAS NATURAL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105"/>
          <c:y val="-0.003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3475"/>
          <c:y val="0.1615"/>
          <c:w val="0.93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NATURAL'!$IG$1:$IS$1</c:f>
              <c:strCache/>
            </c:strRef>
          </c:cat>
          <c:val>
            <c:numRef>
              <c:f>'LÍQUIDOS DE GAS NATURAL'!$IG$22:$IS$22</c:f>
              <c:numCache/>
            </c:numRef>
          </c:val>
          <c:shape val="cylinder"/>
        </c:ser>
        <c:shape val="cylinder"/>
        <c:axId val="44084165"/>
        <c:axId val="61213166"/>
      </c:bar3DChart>
      <c:dateAx>
        <c:axId val="4408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5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1316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12131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38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40841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240</xdr:col>
      <xdr:colOff>200025</xdr:colOff>
      <xdr:row>25</xdr:row>
      <xdr:rowOff>19050</xdr:rowOff>
    </xdr:from>
    <xdr:to>
      <xdr:col>250</xdr:col>
      <xdr:colOff>1076325</xdr:colOff>
      <xdr:row>69</xdr:row>
      <xdr:rowOff>9525</xdr:rowOff>
    </xdr:to>
    <xdr:graphicFrame>
      <xdr:nvGraphicFramePr>
        <xdr:cNvPr id="1" name="1 Gráfico"/>
        <xdr:cNvGraphicFramePr/>
      </xdr:nvGraphicFramePr>
      <xdr:xfrm>
        <a:off x="3457575" y="6391275"/>
        <a:ext cx="1153477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70" zoomScaleNormal="40" zoomScaleSheetLayoutView="70" zoomScalePageLayoutView="0" workbookViewId="0" topLeftCell="A1">
      <pane xSplit="219" ySplit="13" topLeftCell="IG14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IS24" sqref="IS24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31" width="18.7109375" style="1" hidden="1" customWidth="1"/>
    <col min="232" max="240" width="19.8515625" style="1" hidden="1" customWidth="1"/>
    <col min="241" max="241" width="16.8515625" style="1" customWidth="1"/>
    <col min="242" max="242" width="15.8515625" style="1" customWidth="1"/>
    <col min="243" max="243" width="16.7109375" style="1" customWidth="1"/>
    <col min="244" max="244" width="18.57421875" style="1" customWidth="1"/>
    <col min="245" max="245" width="16.00390625" style="1" customWidth="1"/>
    <col min="246" max="246" width="15.57421875" style="1" customWidth="1"/>
    <col min="247" max="247" width="16.57421875" style="1" customWidth="1"/>
    <col min="248" max="249" width="15.140625" style="1" customWidth="1"/>
    <col min="250" max="250" width="13.421875" style="1" customWidth="1"/>
    <col min="251" max="251" width="16.140625" style="1" customWidth="1"/>
    <col min="252" max="252" width="14.28125" style="1" customWidth="1"/>
    <col min="253" max="253" width="14.421875" style="1" customWidth="1"/>
    <col min="254" max="254" width="16.28125" style="1" customWidth="1"/>
    <col min="255" max="16384" width="11.421875" style="1" customWidth="1"/>
  </cols>
  <sheetData>
    <row r="1" spans="81:253" ht="13.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  <c r="IO1" s="4">
        <v>43983</v>
      </c>
      <c r="IP1" s="4">
        <v>44013</v>
      </c>
      <c r="IQ1" s="4">
        <v>44044</v>
      </c>
      <c r="IR1" s="4">
        <v>44075</v>
      </c>
      <c r="IS1" s="4">
        <v>44105</v>
      </c>
    </row>
    <row r="4" spans="2:254" ht="31.5" customHeight="1">
      <c r="B4" s="177" t="s">
        <v>44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  <c r="HF4" s="177"/>
      <c r="HG4" s="177"/>
      <c r="HH4" s="177"/>
      <c r="HI4" s="177"/>
      <c r="HJ4" s="177"/>
      <c r="HK4" s="177"/>
      <c r="HL4" s="177"/>
      <c r="HM4" s="177"/>
      <c r="HN4" s="177"/>
      <c r="HO4" s="177"/>
      <c r="HP4" s="177"/>
      <c r="HQ4" s="177"/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77"/>
      <c r="IE4" s="177"/>
      <c r="IF4" s="177"/>
      <c r="IG4" s="177"/>
      <c r="IH4" s="177"/>
      <c r="II4" s="177"/>
      <c r="IJ4" s="177"/>
      <c r="IK4" s="177"/>
      <c r="IL4" s="177"/>
      <c r="IM4" s="177"/>
      <c r="IN4" s="177"/>
      <c r="IO4" s="177"/>
      <c r="IP4" s="177"/>
      <c r="IQ4" s="177"/>
      <c r="IR4" s="177"/>
      <c r="IS4" s="177"/>
      <c r="IT4" s="177"/>
    </row>
    <row r="5" spans="2:254" ht="23.25" customHeight="1">
      <c r="B5" s="176" t="s">
        <v>50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76"/>
      <c r="IS5" s="176"/>
      <c r="IT5" s="176"/>
    </row>
    <row r="6" spans="2:254" ht="21">
      <c r="B6" s="175" t="s">
        <v>46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  <c r="HW6" s="175"/>
      <c r="HX6" s="175"/>
      <c r="HY6" s="175"/>
      <c r="HZ6" s="175"/>
      <c r="IA6" s="175"/>
      <c r="IB6" s="175"/>
      <c r="IC6" s="175"/>
      <c r="ID6" s="175"/>
      <c r="IE6" s="175"/>
      <c r="IF6" s="175"/>
      <c r="IG6" s="175"/>
      <c r="IH6" s="175"/>
      <c r="II6" s="175"/>
      <c r="IJ6" s="175"/>
      <c r="IK6" s="175"/>
      <c r="IL6" s="175"/>
      <c r="IM6" s="175"/>
      <c r="IN6" s="175"/>
      <c r="IO6" s="175"/>
      <c r="IP6" s="175"/>
      <c r="IQ6" s="175"/>
      <c r="IR6" s="175"/>
      <c r="IS6" s="175"/>
      <c r="IT6" s="175"/>
    </row>
    <row r="7" spans="2:226" ht="1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202"/>
      <c r="E12" s="203"/>
      <c r="F12" s="198">
        <v>1999</v>
      </c>
      <c r="G12" s="198"/>
      <c r="H12" s="198"/>
      <c r="I12" s="198"/>
      <c r="J12" s="198"/>
      <c r="K12" s="198"/>
      <c r="L12" s="198"/>
      <c r="M12" s="198"/>
      <c r="N12" s="195">
        <v>2000</v>
      </c>
      <c r="O12" s="196"/>
      <c r="P12" s="196"/>
      <c r="Q12" s="196"/>
      <c r="R12" s="196"/>
      <c r="S12" s="196"/>
      <c r="T12" s="196"/>
      <c r="U12" s="197"/>
      <c r="V12" s="85">
        <v>2001</v>
      </c>
      <c r="W12" s="85"/>
      <c r="X12" s="85"/>
      <c r="Y12" s="85"/>
      <c r="Z12" s="85"/>
      <c r="AA12" s="85"/>
      <c r="AB12" s="85"/>
      <c r="AC12" s="185">
        <v>2001</v>
      </c>
      <c r="AD12" s="185"/>
      <c r="AE12" s="185"/>
      <c r="AF12" s="185"/>
      <c r="AG12" s="185"/>
      <c r="AH12" s="205">
        <v>2002</v>
      </c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184">
        <v>2003</v>
      </c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99">
        <v>2004</v>
      </c>
      <c r="BG12" s="199"/>
      <c r="BH12" s="199"/>
      <c r="BI12" s="199"/>
      <c r="BJ12" s="199"/>
      <c r="BK12" s="199"/>
      <c r="BL12" s="199"/>
      <c r="BM12" s="199"/>
      <c r="BN12" s="199"/>
      <c r="BO12" s="199"/>
      <c r="BP12" s="200">
        <v>2005</v>
      </c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4">
        <v>2006</v>
      </c>
      <c r="CC12" s="204"/>
      <c r="CD12" s="204"/>
      <c r="CE12" s="204"/>
      <c r="CF12" s="204"/>
      <c r="CG12" s="204"/>
      <c r="CH12" s="204"/>
      <c r="CI12" s="204"/>
      <c r="CJ12" s="204"/>
      <c r="CK12" s="204"/>
      <c r="CL12" s="191">
        <v>2007</v>
      </c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0">
        <v>2008</v>
      </c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210">
        <v>2009</v>
      </c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06">
        <v>2010</v>
      </c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87"/>
      <c r="EI12" s="87">
        <v>2011</v>
      </c>
      <c r="EJ12" s="87"/>
      <c r="EK12" s="87"/>
      <c r="EL12" s="87"/>
      <c r="EM12" s="87"/>
      <c r="EN12" s="87"/>
      <c r="EO12" s="206">
        <v>2011</v>
      </c>
      <c r="EP12" s="206"/>
      <c r="EQ12" s="206"/>
      <c r="ER12" s="186">
        <v>2012</v>
      </c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>
        <v>2013</v>
      </c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209">
        <v>2014</v>
      </c>
      <c r="FQ12" s="209"/>
      <c r="FR12" s="209"/>
      <c r="FS12" s="209"/>
      <c r="FT12" s="209"/>
      <c r="FU12" s="209"/>
      <c r="FV12" s="209"/>
      <c r="FW12" s="209"/>
      <c r="FX12" s="209"/>
      <c r="FY12" s="209"/>
      <c r="FZ12" s="209"/>
      <c r="GA12" s="209"/>
      <c r="GB12" s="209">
        <v>2015</v>
      </c>
      <c r="GC12" s="209"/>
      <c r="GD12" s="209"/>
      <c r="GE12" s="209"/>
      <c r="GF12" s="209"/>
      <c r="GG12" s="209"/>
      <c r="GH12" s="209"/>
      <c r="GI12" s="209"/>
      <c r="GJ12" s="209"/>
      <c r="GK12" s="209"/>
      <c r="GL12" s="209"/>
      <c r="GM12" s="209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207">
        <v>2016</v>
      </c>
      <c r="GY12" s="208"/>
      <c r="GZ12" s="201">
        <v>2017</v>
      </c>
      <c r="HA12" s="201"/>
      <c r="HB12" s="201"/>
      <c r="HC12" s="201"/>
      <c r="HD12" s="201"/>
      <c r="HE12" s="201"/>
      <c r="HF12" s="201"/>
      <c r="HG12" s="201"/>
      <c r="HH12" s="201"/>
      <c r="HI12" s="201"/>
      <c r="HJ12" s="201"/>
      <c r="HK12" s="201"/>
      <c r="HL12" s="187">
        <v>2018</v>
      </c>
      <c r="HM12" s="188"/>
      <c r="HN12" s="188"/>
      <c r="HO12" s="188"/>
      <c r="HP12" s="188"/>
      <c r="HQ12" s="188"/>
      <c r="HR12" s="188"/>
      <c r="HS12" s="188"/>
      <c r="HT12" s="188"/>
      <c r="HU12" s="188"/>
      <c r="HV12" s="188"/>
      <c r="HW12" s="189"/>
      <c r="HX12" s="211">
        <v>2019</v>
      </c>
      <c r="HY12" s="211"/>
      <c r="HZ12" s="211"/>
      <c r="IA12" s="211"/>
      <c r="IB12" s="211"/>
      <c r="IC12" s="211"/>
      <c r="ID12" s="211"/>
      <c r="IE12" s="211"/>
      <c r="IF12" s="211"/>
      <c r="IG12" s="211"/>
      <c r="IH12" s="211"/>
      <c r="II12" s="211"/>
      <c r="IJ12" s="178">
        <v>2020</v>
      </c>
      <c r="IK12" s="179"/>
      <c r="IL12" s="179"/>
      <c r="IM12" s="179"/>
      <c r="IN12" s="179"/>
      <c r="IO12" s="179"/>
      <c r="IP12" s="179"/>
      <c r="IQ12" s="179"/>
      <c r="IR12" s="179"/>
      <c r="IS12" s="180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29</v>
      </c>
      <c r="IN13" s="110" t="s">
        <v>30</v>
      </c>
      <c r="IO13" s="110" t="s">
        <v>31</v>
      </c>
      <c r="IP13" s="110" t="s">
        <v>32</v>
      </c>
      <c r="IQ13" s="110" t="s">
        <v>33</v>
      </c>
      <c r="IR13" s="110" t="s">
        <v>48</v>
      </c>
      <c r="IS13" s="110" t="s">
        <v>35</v>
      </c>
      <c r="IT13" s="110" t="s">
        <v>49</v>
      </c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817.6129032258065</v>
      </c>
      <c r="IC14" s="142">
        <v>657.1333333333333</v>
      </c>
      <c r="ID14" s="143">
        <v>787.3548387096774</v>
      </c>
      <c r="IE14" s="146">
        <v>778.6774193548387</v>
      </c>
      <c r="IF14" s="148">
        <v>707.6333333333333</v>
      </c>
      <c r="IG14" s="149">
        <v>639</v>
      </c>
      <c r="IH14" s="151">
        <v>637.1666666666666</v>
      </c>
      <c r="II14" s="153">
        <v>609</v>
      </c>
      <c r="IJ14" s="156">
        <v>566</v>
      </c>
      <c r="IK14" s="158">
        <v>564</v>
      </c>
      <c r="IL14" s="159">
        <v>530</v>
      </c>
      <c r="IM14" s="162">
        <v>557</v>
      </c>
      <c r="IN14" s="163">
        <v>564</v>
      </c>
      <c r="IO14" s="165">
        <v>540</v>
      </c>
      <c r="IP14" s="168">
        <v>302</v>
      </c>
      <c r="IQ14" s="169">
        <v>447</v>
      </c>
      <c r="IR14" s="172">
        <v>486</v>
      </c>
      <c r="IS14" s="173">
        <v>125</v>
      </c>
      <c r="IT14" s="173">
        <f aca="true" t="shared" si="0" ref="IT14:IT22">IS14-IR14</f>
        <v>-361</v>
      </c>
      <c r="IU14" s="8"/>
      <c r="IV14" s="8"/>
    </row>
    <row r="15" spans="1:256" s="9" customFormat="1" ht="24.75" customHeight="1">
      <c r="A15" s="7"/>
      <c r="B15" s="181" t="s">
        <v>21</v>
      </c>
      <c r="C15" s="182" t="s">
        <v>16</v>
      </c>
      <c r="D15" s="183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50672.12903225807</v>
      </c>
      <c r="IE15" s="146">
        <f>1533811/31</f>
        <v>49477.77419354839</v>
      </c>
      <c r="IF15" s="148">
        <f>1475068/30</f>
        <v>49168.933333333334</v>
      </c>
      <c r="IG15" s="149">
        <v>45523</v>
      </c>
      <c r="IH15" s="151">
        <f>1422554/30</f>
        <v>47418.46666666667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62">
        <v>35433</v>
      </c>
      <c r="IN15" s="163">
        <v>41780</v>
      </c>
      <c r="IO15" s="165">
        <v>50813</v>
      </c>
      <c r="IP15" s="168">
        <v>51332</v>
      </c>
      <c r="IQ15" s="169">
        <v>53011</v>
      </c>
      <c r="IR15" s="172">
        <v>54458</v>
      </c>
      <c r="IS15" s="173">
        <v>53551</v>
      </c>
      <c r="IT15" s="173">
        <f t="shared" si="0"/>
        <v>-907</v>
      </c>
      <c r="IU15" s="8"/>
      <c r="IV15" s="8"/>
    </row>
    <row r="16" spans="1:256" s="9" customFormat="1" ht="24.75" customHeight="1">
      <c r="A16" s="7"/>
      <c r="B16" s="181"/>
      <c r="C16" s="182"/>
      <c r="D16" s="183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62">
        <v>24125</v>
      </c>
      <c r="IN16" s="163">
        <v>24034</v>
      </c>
      <c r="IO16" s="165">
        <v>25723</v>
      </c>
      <c r="IP16" s="168">
        <v>22741</v>
      </c>
      <c r="IQ16" s="169">
        <v>22257</v>
      </c>
      <c r="IR16" s="172">
        <v>22410</v>
      </c>
      <c r="IS16" s="173">
        <v>18613</v>
      </c>
      <c r="IT16" s="173">
        <f t="shared" si="0"/>
        <v>-3797</v>
      </c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9322.516129032258</v>
      </c>
      <c r="IC17" s="142">
        <f>224863/30</f>
        <v>7495.433333333333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62">
        <v>12576</v>
      </c>
      <c r="IN17" s="163">
        <v>11549</v>
      </c>
      <c r="IO17" s="165">
        <v>6162</v>
      </c>
      <c r="IP17" s="168">
        <v>13432</v>
      </c>
      <c r="IQ17" s="169">
        <v>12010</v>
      </c>
      <c r="IR17" s="172">
        <v>12553</v>
      </c>
      <c r="IS17" s="173">
        <v>10982</v>
      </c>
      <c r="IT17" s="173">
        <f t="shared" si="0"/>
        <v>-1571</v>
      </c>
      <c r="IU17" s="8"/>
      <c r="IV17" s="8"/>
    </row>
    <row r="18" spans="1:256" s="9" customFormat="1" ht="24.75" customHeight="1">
      <c r="A18" s="8"/>
      <c r="B18" s="10"/>
      <c r="C18" s="56"/>
      <c r="D18" s="194" t="s">
        <v>41</v>
      </c>
      <c r="E18" s="194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1" ref="GS18:HD18">SUM(GS14:GS17)</f>
        <v>93350.76666666666</v>
      </c>
      <c r="GT18" s="61">
        <f t="shared" si="1"/>
        <v>99592.58064516129</v>
      </c>
      <c r="GU18" s="61">
        <f t="shared" si="1"/>
        <v>101014.09677419355</v>
      </c>
      <c r="GV18" s="61">
        <f t="shared" si="1"/>
        <v>92644.83333333334</v>
      </c>
      <c r="GW18" s="61">
        <f t="shared" si="1"/>
        <v>95516.70967741936</v>
      </c>
      <c r="GX18" s="61">
        <f t="shared" si="1"/>
        <v>100498.33333333334</v>
      </c>
      <c r="GY18" s="61">
        <f t="shared" si="1"/>
        <v>98730.83870967742</v>
      </c>
      <c r="GZ18" s="61">
        <f t="shared" si="1"/>
        <v>93795.41935483871</v>
      </c>
      <c r="HA18" s="61">
        <f t="shared" si="1"/>
        <v>94643.67857142857</v>
      </c>
      <c r="HB18" s="61">
        <f t="shared" si="1"/>
        <v>90416.87096774195</v>
      </c>
      <c r="HC18" s="61">
        <f t="shared" si="1"/>
        <v>84560.7</v>
      </c>
      <c r="HD18" s="61">
        <f t="shared" si="1"/>
        <v>88022</v>
      </c>
      <c r="HE18" s="61">
        <f aca="true" t="shared" si="2" ref="HE18:HQ18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aca="true" t="shared" si="3" ref="HR18:HW18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aca="true" t="shared" si="4" ref="HX18:IF18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79052.3870967742</v>
      </c>
      <c r="IC18" s="61">
        <f t="shared" si="4"/>
        <v>86041.63333333333</v>
      </c>
      <c r="ID18" s="61">
        <f t="shared" si="4"/>
        <v>87275.41935483871</v>
      </c>
      <c r="IE18" s="61">
        <f t="shared" si="4"/>
        <v>85316.96774193548</v>
      </c>
      <c r="IF18" s="61">
        <f t="shared" si="4"/>
        <v>89230.9</v>
      </c>
      <c r="IG18" s="61">
        <f aca="true" t="shared" si="5" ref="IG18:IL18">SUM(IG14:IG17)</f>
        <v>81041</v>
      </c>
      <c r="IH18" s="61">
        <f t="shared" si="5"/>
        <v>88007.03333333334</v>
      </c>
      <c r="II18" s="61">
        <f t="shared" si="5"/>
        <v>84715</v>
      </c>
      <c r="IJ18" s="61">
        <f t="shared" si="5"/>
        <v>85418</v>
      </c>
      <c r="IK18" s="61">
        <f t="shared" si="5"/>
        <v>89264</v>
      </c>
      <c r="IL18" s="61">
        <f t="shared" si="5"/>
        <v>71268</v>
      </c>
      <c r="IM18" s="61">
        <f aca="true" t="shared" si="6" ref="IM18:IR18">SUM(IM14:IM17)</f>
        <v>72691</v>
      </c>
      <c r="IN18" s="61">
        <f t="shared" si="6"/>
        <v>77927</v>
      </c>
      <c r="IO18" s="61">
        <f t="shared" si="6"/>
        <v>83238</v>
      </c>
      <c r="IP18" s="61">
        <f t="shared" si="6"/>
        <v>87807</v>
      </c>
      <c r="IQ18" s="61">
        <f t="shared" si="6"/>
        <v>87725</v>
      </c>
      <c r="IR18" s="61">
        <f t="shared" si="6"/>
        <v>89907</v>
      </c>
      <c r="IS18" s="61">
        <f>SUM(IS14:IS17)</f>
        <v>83271</v>
      </c>
      <c r="IT18" s="61">
        <f t="shared" si="0"/>
        <v>-6636</v>
      </c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580.6451612903226</v>
      </c>
      <c r="IC19" s="142">
        <v>942.3666666666667</v>
      </c>
      <c r="ID19" s="143">
        <v>874.4516129032259</v>
      </c>
      <c r="IE19" s="146">
        <v>935.483870967742</v>
      </c>
      <c r="IF19" s="148">
        <v>1009.1</v>
      </c>
      <c r="IG19" s="149">
        <v>984</v>
      </c>
      <c r="IH19" s="151">
        <v>964.3666666666667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62">
        <v>1116</v>
      </c>
      <c r="IN19" s="163">
        <v>1055</v>
      </c>
      <c r="IO19" s="165">
        <v>899</v>
      </c>
      <c r="IP19" s="168">
        <v>843</v>
      </c>
      <c r="IQ19" s="169">
        <v>882</v>
      </c>
      <c r="IR19" s="172">
        <v>935</v>
      </c>
      <c r="IS19" s="173">
        <v>881</v>
      </c>
      <c r="IT19" s="173">
        <f t="shared" si="0"/>
        <v>-54</v>
      </c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7" ref="GS20:HF20">SUM(GS19)</f>
        <v>1043</v>
      </c>
      <c r="GT20" s="67">
        <f t="shared" si="7"/>
        <v>1120.774193548387</v>
      </c>
      <c r="GU20" s="67">
        <f t="shared" si="7"/>
        <v>1133.0967741935483</v>
      </c>
      <c r="GV20" s="67">
        <f t="shared" si="7"/>
        <v>1188.2666666666667</v>
      </c>
      <c r="GW20" s="67">
        <f t="shared" si="7"/>
        <v>1210.8387096774193</v>
      </c>
      <c r="GX20" s="67">
        <f t="shared" si="7"/>
        <v>1229.9333333333334</v>
      </c>
      <c r="GY20" s="67">
        <f t="shared" si="7"/>
        <v>1188.2903225806451</v>
      </c>
      <c r="GZ20" s="67">
        <f t="shared" si="7"/>
        <v>1190.5806451612902</v>
      </c>
      <c r="HA20" s="67">
        <f t="shared" si="7"/>
        <v>1158.4285714285713</v>
      </c>
      <c r="HB20" s="67">
        <f t="shared" si="7"/>
        <v>1045.8387096774193</v>
      </c>
      <c r="HC20" s="67">
        <f t="shared" si="7"/>
        <v>1144.9333333333334</v>
      </c>
      <c r="HD20" s="67">
        <f t="shared" si="7"/>
        <v>1127</v>
      </c>
      <c r="HE20" s="67">
        <f t="shared" si="7"/>
        <v>1051</v>
      </c>
      <c r="HF20" s="67">
        <f t="shared" si="7"/>
        <v>867</v>
      </c>
      <c r="HG20" s="67">
        <f aca="true" t="shared" si="8" ref="HG20:HQ20">SUM(HG19)</f>
        <v>973</v>
      </c>
      <c r="HH20" s="67">
        <f t="shared" si="8"/>
        <v>905</v>
      </c>
      <c r="HI20" s="67">
        <f t="shared" si="8"/>
        <v>1015</v>
      </c>
      <c r="HJ20" s="67">
        <f t="shared" si="8"/>
        <v>964</v>
      </c>
      <c r="HK20" s="67">
        <f t="shared" si="8"/>
        <v>889</v>
      </c>
      <c r="HL20" s="67">
        <f t="shared" si="8"/>
        <v>1113</v>
      </c>
      <c r="HM20" s="67">
        <f t="shared" si="8"/>
        <v>1040</v>
      </c>
      <c r="HN20" s="67">
        <f t="shared" si="8"/>
        <v>1085</v>
      </c>
      <c r="HO20" s="67">
        <f t="shared" si="8"/>
        <v>1097</v>
      </c>
      <c r="HP20" s="67">
        <f t="shared" si="8"/>
        <v>1062</v>
      </c>
      <c r="HQ20" s="67">
        <f t="shared" si="8"/>
        <v>1071</v>
      </c>
      <c r="HR20" s="67">
        <f aca="true" t="shared" si="9" ref="HR20:HW20">SUM(HR19)</f>
        <v>940</v>
      </c>
      <c r="HS20" s="67">
        <f t="shared" si="9"/>
        <v>1000</v>
      </c>
      <c r="HT20" s="67">
        <f t="shared" si="9"/>
        <v>907</v>
      </c>
      <c r="HU20" s="67">
        <f t="shared" si="9"/>
        <v>1040</v>
      </c>
      <c r="HV20" s="67">
        <f t="shared" si="9"/>
        <v>953</v>
      </c>
      <c r="HW20" s="67">
        <f t="shared" si="9"/>
        <v>987</v>
      </c>
      <c r="HX20" s="67">
        <f aca="true" t="shared" si="10" ref="HX20:IF20">SUM(HX19)</f>
        <v>995</v>
      </c>
      <c r="HY20" s="67">
        <f t="shared" si="10"/>
        <v>998</v>
      </c>
      <c r="HZ20" s="67">
        <f t="shared" si="10"/>
        <v>1074</v>
      </c>
      <c r="IA20" s="67">
        <f t="shared" si="10"/>
        <v>1122</v>
      </c>
      <c r="IB20" s="67">
        <f t="shared" si="10"/>
        <v>580.6451612903226</v>
      </c>
      <c r="IC20" s="67">
        <f t="shared" si="10"/>
        <v>942.3666666666667</v>
      </c>
      <c r="ID20" s="67">
        <f t="shared" si="10"/>
        <v>874.4516129032259</v>
      </c>
      <c r="IE20" s="67">
        <f t="shared" si="10"/>
        <v>935.483870967742</v>
      </c>
      <c r="IF20" s="67">
        <f t="shared" si="10"/>
        <v>1009.1</v>
      </c>
      <c r="IG20" s="67">
        <f aca="true" t="shared" si="11" ref="IG20:IL20">SUM(IG19)</f>
        <v>984</v>
      </c>
      <c r="IH20" s="67">
        <f t="shared" si="11"/>
        <v>964.3666666666667</v>
      </c>
      <c r="II20" s="67">
        <f t="shared" si="11"/>
        <v>1016</v>
      </c>
      <c r="IJ20" s="67">
        <f t="shared" si="11"/>
        <v>1013</v>
      </c>
      <c r="IK20" s="67">
        <f t="shared" si="11"/>
        <v>1064</v>
      </c>
      <c r="IL20" s="67">
        <f t="shared" si="11"/>
        <v>1060</v>
      </c>
      <c r="IM20" s="67">
        <f aca="true" t="shared" si="12" ref="IM20:IR20">SUM(IM19)</f>
        <v>1116</v>
      </c>
      <c r="IN20" s="67">
        <f t="shared" si="12"/>
        <v>1055</v>
      </c>
      <c r="IO20" s="67">
        <f t="shared" si="12"/>
        <v>899</v>
      </c>
      <c r="IP20" s="67">
        <f t="shared" si="12"/>
        <v>843</v>
      </c>
      <c r="IQ20" s="67">
        <f t="shared" si="12"/>
        <v>882</v>
      </c>
      <c r="IR20" s="67">
        <f t="shared" si="12"/>
        <v>935</v>
      </c>
      <c r="IS20" s="67">
        <f>SUM(IS19)</f>
        <v>881</v>
      </c>
      <c r="IT20" s="67">
        <f t="shared" si="0"/>
        <v>-54</v>
      </c>
      <c r="IU20" s="8"/>
      <c r="IV20" s="8"/>
    </row>
    <row r="21" spans="3:254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T21" s="173"/>
    </row>
    <row r="22" spans="1:256" s="12" customFormat="1" ht="37.5" customHeight="1">
      <c r="A22" s="11"/>
      <c r="B22" s="74"/>
      <c r="C22" s="75"/>
      <c r="D22" s="192" t="s">
        <v>45</v>
      </c>
      <c r="E22" s="193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13" ref="GS22:HC22">SUM(GS18,GS20)</f>
        <v>94393.76666666666</v>
      </c>
      <c r="GT22" s="81">
        <f t="shared" si="13"/>
        <v>100713.35483870968</v>
      </c>
      <c r="GU22" s="81">
        <f t="shared" si="13"/>
        <v>102147.19354838709</v>
      </c>
      <c r="GV22" s="81">
        <f t="shared" si="13"/>
        <v>93833.1</v>
      </c>
      <c r="GW22" s="81">
        <f t="shared" si="13"/>
        <v>96727.54838709679</v>
      </c>
      <c r="GX22" s="81">
        <f t="shared" si="13"/>
        <v>101728.26666666668</v>
      </c>
      <c r="GY22" s="81">
        <f t="shared" si="13"/>
        <v>99919.12903225808</v>
      </c>
      <c r="GZ22" s="81">
        <f t="shared" si="13"/>
        <v>94986</v>
      </c>
      <c r="HA22" s="81">
        <f t="shared" si="13"/>
        <v>95802.10714285713</v>
      </c>
      <c r="HB22" s="81">
        <f t="shared" si="13"/>
        <v>91462.70967741938</v>
      </c>
      <c r="HC22" s="81">
        <f t="shared" si="13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14" ref="HH22:HQ22">SUM(HH18,HH20)</f>
        <v>80538</v>
      </c>
      <c r="HI22" s="92">
        <f t="shared" si="14"/>
        <v>90857</v>
      </c>
      <c r="HJ22" s="94">
        <f t="shared" si="14"/>
        <v>90996</v>
      </c>
      <c r="HK22" s="97">
        <f t="shared" si="14"/>
        <v>93131</v>
      </c>
      <c r="HL22" s="100">
        <f t="shared" si="14"/>
        <v>89700</v>
      </c>
      <c r="HM22" s="103">
        <f t="shared" si="14"/>
        <v>51433</v>
      </c>
      <c r="HN22" s="111">
        <f t="shared" si="14"/>
        <v>90311</v>
      </c>
      <c r="HO22" s="114">
        <f t="shared" si="14"/>
        <v>94537</v>
      </c>
      <c r="HP22" s="115">
        <f t="shared" si="14"/>
        <v>94563</v>
      </c>
      <c r="HQ22" s="118">
        <f t="shared" si="14"/>
        <v>95949</v>
      </c>
      <c r="HR22" s="120">
        <f aca="true" t="shared" si="15" ref="HR22:HW22">SUM(HR18,HR20)</f>
        <v>81501</v>
      </c>
      <c r="HS22" s="122">
        <f t="shared" si="15"/>
        <v>64036</v>
      </c>
      <c r="HT22" s="123">
        <f t="shared" si="15"/>
        <v>92170</v>
      </c>
      <c r="HU22" s="125">
        <f t="shared" si="15"/>
        <v>83015</v>
      </c>
      <c r="HV22" s="128">
        <f t="shared" si="15"/>
        <v>94410</v>
      </c>
      <c r="HW22" s="130">
        <f t="shared" si="15"/>
        <v>91937</v>
      </c>
      <c r="HX22" s="132">
        <f aca="true" t="shared" si="16" ref="HX22:IC22">SUM(HX18,HX20)</f>
        <v>93338</v>
      </c>
      <c r="HY22" s="134">
        <f t="shared" si="16"/>
        <v>95366</v>
      </c>
      <c r="HZ22" s="135">
        <f t="shared" si="16"/>
        <v>88740</v>
      </c>
      <c r="IA22" s="137">
        <f t="shared" si="16"/>
        <v>76104</v>
      </c>
      <c r="IB22" s="140">
        <f t="shared" si="16"/>
        <v>79633.03225806452</v>
      </c>
      <c r="IC22" s="141">
        <f t="shared" si="16"/>
        <v>86984</v>
      </c>
      <c r="ID22" s="144">
        <f aca="true" t="shared" si="17" ref="ID22:II22">SUM(ID18,ID20)</f>
        <v>88149.87096774194</v>
      </c>
      <c r="IE22" s="145">
        <f t="shared" si="17"/>
        <v>86252.45161290323</v>
      </c>
      <c r="IF22" s="147">
        <f t="shared" si="17"/>
        <v>90240</v>
      </c>
      <c r="IG22" s="150">
        <f t="shared" si="17"/>
        <v>82025</v>
      </c>
      <c r="IH22" s="152">
        <f t="shared" si="17"/>
        <v>88971.40000000001</v>
      </c>
      <c r="II22" s="154">
        <f t="shared" si="17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1">
        <f>SUM(IM18,IM20)</f>
        <v>73807</v>
      </c>
      <c r="IN22" s="164">
        <f>SUM(IN18,IN20)+1</f>
        <v>78983</v>
      </c>
      <c r="IO22" s="166">
        <f>SUM(IO18,IO20)-1</f>
        <v>84136</v>
      </c>
      <c r="IP22" s="167">
        <f>SUM(IP18,IP20)</f>
        <v>88650</v>
      </c>
      <c r="IQ22" s="170">
        <f>SUM(IQ18,IQ20)</f>
        <v>88607</v>
      </c>
      <c r="IR22" s="171">
        <f>SUM(IR18,IR20)</f>
        <v>90842</v>
      </c>
      <c r="IS22" s="174">
        <f>SUM(IS18,IS20)</f>
        <v>84152</v>
      </c>
      <c r="IT22" s="174">
        <f>IS22-IR22</f>
        <v>-6690</v>
      </c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40" ht="14.2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3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3.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3.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3.5">
      <c r="HS37" s="37"/>
      <c r="HT37" s="37"/>
    </row>
    <row r="47" ht="13.5">
      <c r="D47" s="38"/>
    </row>
    <row r="49" spans="5:59" ht="13.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3.5">
      <c r="AD50" s="41"/>
    </row>
    <row r="57" spans="66:142" ht="13.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31">
    <mergeCell ref="HX12:II12"/>
    <mergeCell ref="IJ12:IS12"/>
    <mergeCell ref="B6:IT6"/>
    <mergeCell ref="B5:IT5"/>
    <mergeCell ref="B4:IT4"/>
    <mergeCell ref="D12:E12"/>
    <mergeCell ref="CB12:CK12"/>
    <mergeCell ref="AH12:AS12"/>
    <mergeCell ref="DV12:EG12"/>
    <mergeCell ref="GX12:GY12"/>
    <mergeCell ref="GB12:GM12"/>
    <mergeCell ref="FD12:FO12"/>
    <mergeCell ref="FP12:GA12"/>
    <mergeCell ref="DJ12:DU12"/>
    <mergeCell ref="EO12:EQ12"/>
    <mergeCell ref="HL12:HW12"/>
    <mergeCell ref="CX12:DI12"/>
    <mergeCell ref="CL12:CW12"/>
    <mergeCell ref="D22:E22"/>
    <mergeCell ref="D18:E18"/>
    <mergeCell ref="N12:U12"/>
    <mergeCell ref="F12:M12"/>
    <mergeCell ref="BF12:BO12"/>
    <mergeCell ref="BP12:CA12"/>
    <mergeCell ref="GZ12:HK12"/>
    <mergeCell ref="B15:B16"/>
    <mergeCell ref="C15:C16"/>
    <mergeCell ref="D15:D16"/>
    <mergeCell ref="AT12:BE12"/>
    <mergeCell ref="AC12:AG12"/>
    <mergeCell ref="ER12:FC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LEIDY</cp:lastModifiedBy>
  <cp:lastPrinted>2020-06-03T03:46:39Z</cp:lastPrinted>
  <dcterms:created xsi:type="dcterms:W3CDTF">1997-07-01T22:48:52Z</dcterms:created>
  <dcterms:modified xsi:type="dcterms:W3CDTF">2020-11-14T02:06:35Z</dcterms:modified>
  <cp:category/>
  <cp:version/>
  <cp:contentType/>
  <cp:contentStatus/>
</cp:coreProperties>
</file>